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Normann\"/>
    </mc:Choice>
  </mc:AlternateContent>
  <xr:revisionPtr revIDLastSave="0" documentId="13_ncr:1_{56612227-C72B-46AF-AB46-8E8D1A35BDDE}" xr6:coauthVersionLast="47" xr6:coauthVersionMax="47" xr10:uidLastSave="{00000000-0000-0000-0000-000000000000}"/>
  <bookViews>
    <workbookView xWindow="-120" yWindow="-120" windowWidth="29040" windowHeight="15840" xr2:uid="{7C2B2A0D-C44A-434A-A091-23BBA8B6D290}"/>
  </bookViews>
  <sheets>
    <sheet name="Angaben zu Provisionsumsätzen" sheetId="1" r:id="rId1"/>
    <sheet name="Berechnung Ausgleichsanspruc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C15" i="1" s="1"/>
  <c r="D17" i="1" s="1"/>
  <c r="F25" i="1"/>
  <c r="D41" i="2" s="1"/>
  <c r="D43" i="2" s="1"/>
  <c r="D7" i="2"/>
  <c r="D12" i="2" l="1"/>
  <c r="C17" i="1"/>
  <c r="D19" i="1" s="1"/>
  <c r="D19" i="2" l="1"/>
  <c r="C19" i="1"/>
  <c r="D21" i="1" s="1"/>
  <c r="D20" i="2" l="1"/>
  <c r="D26" i="2"/>
  <c r="C21" i="1"/>
  <c r="D23" i="1" s="1"/>
  <c r="C23" i="1" s="1"/>
  <c r="D21" i="2" l="1"/>
  <c r="D27" i="2"/>
  <c r="G22" i="2" l="1"/>
  <c r="D22" i="2" s="1"/>
  <c r="D29" i="2" s="1"/>
  <c r="D28" i="2"/>
  <c r="D31" i="2" s="1"/>
  <c r="D35" i="2" s="1"/>
  <c r="D45" i="2" s="1"/>
  <c r="D46" i="2" l="1"/>
  <c r="D48" i="2"/>
  <c r="G23" i="2"/>
  <c r="D23" i="2" s="1"/>
  <c r="D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tc={0EE8D5E5-ED9B-4C15-8F2A-4A52ED46C195}</author>
    <author>tc={CD44F19A-8B80-4DB8-AFC6-C87E30EFF656}</author>
    <author>tc={58B23C32-8DD0-4CD2-9BF2-A16208C9924F}</author>
    <author>tc={0B324CFC-AFD5-48E1-8468-8EEBD3C8B6FF}</author>
    <author>tc={D80E670A-36C2-4A18-B23A-F352790A2CC1}</author>
  </authors>
  <commentList>
    <comment ref="F15" authorId="0" shapeId="0" xr:uid="{0EE8D5E5-ED9B-4C15-8F2A-4A52ED46C19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hier die Netto-Provision des letzten Vertragsjahres eintragen.</t>
      </text>
    </comment>
    <comment ref="F17" authorId="1" shapeId="0" xr:uid="{CD44F19A-8B80-4DB8-AFC6-C87E30EFF6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hier die Netto-Provision des vorletzten Vertragsjahres eintragen.</t>
      </text>
    </comment>
    <comment ref="F19" authorId="2" shapeId="0" xr:uid="{58B23C32-8DD0-4CD2-9BF2-A16208C9924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hier die Netto-Provision des zweitvorletzten Vertragsjahres eintragen.</t>
      </text>
    </comment>
    <comment ref="F21" authorId="3" shapeId="0" xr:uid="{0B324CFC-AFD5-48E1-8468-8EEBD3C8B6F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hier die Netto-Provision des drittvorletzten Vertragsjahres eintragen (ggf. 0,- soweit Handelsvertretervertrag nur 36 Monate oder kürzer Bestand hatte).</t>
      </text>
    </comment>
    <comment ref="F23" authorId="4" shapeId="0" xr:uid="{D80E670A-36C2-4A18-B23A-F352790A2CC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hier die Netto-Provision des viertvorletzten Vertragsjahres eintragen (ggf. 0,- soweit Handelsvertretervertrag nur 48 Monate oder kürzer Bestand hatte).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tc={BCDB31DA-50FE-4179-896A-E15746C59CAD}</author>
    <author>tc={0A0C1784-CCCC-420B-A5E7-CC4B3C2DA434}</author>
    <author>tc={13997A8B-A1AB-4D79-9751-24CE8169BE8C}</author>
    <author>tc={C2EE9E74-26B5-4DA2-975F-C8CD0F27F64B}</author>
    <author>tc={6B390FBE-F1C7-422E-AC53-88E5B06F73E8}</author>
    <author>tc={866E9B11-DCBA-4D5E-8755-923BF48C8556}</author>
    <author>tc={204E16F7-5C4F-438E-9E1C-28C87F5599EF}</author>
    <author>tc={2F2BF57B-CDED-4B4B-92BD-D5959F48A80D}</author>
    <author>tc={3FBB48BF-398E-473B-9CF0-203B57C7CD52}</author>
    <author>tc={8F498353-D6B6-431F-9FC2-A673818F2C1C}</author>
    <author>tc={DAEA6E24-5195-4056-93B3-457E770917AB}</author>
    <author>tc={A0EA2DE8-5549-4718-8B08-4F11C1821302}</author>
    <author>tc={9FAE65BF-2B70-4FF6-A400-A260EB7B23D7}</author>
    <author>tc={9F490C75-1F1B-419D-8B56-DF3E9D35E1DC}</author>
    <author>tc={7B5EF3FD-AF55-4A9E-AEA3-20440969DD6A}</author>
    <author>tc={4BAF9F46-5D6A-4948-9602-6A029D8BF204}</author>
    <author>tc={37AFE150-AE1E-47C7-81DD-63BC563F35A6}</author>
    <author>tc={657CA47D-67F7-4F8C-9F78-87031AB4D63E}</author>
  </authors>
  <commentList>
    <comment ref="B5" authorId="0" shapeId="0" xr:uid="{BCDB31DA-50FE-4179-896A-E15746C59CA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Durch den Ausgleichsanspruch soll der Handelsvertreter eine Gegenleistung für Vorteile des Unternehmers erhalten, für die die Bemühungen des Handelsvertreters ursächlich waren. Da dem Unternehmer auch nach Beendigung des Handelsvertretervertrags hieraus noch Vorteile (z.B. Nachbestellungen, Folgeaufträge) entstehen, tritt an die Stelle der durch Vertragsbeendigung entfallenen Provisionsansprüche der Ausgleichsanspruch. 
</t>
      </text>
    </comment>
    <comment ref="B7" authorId="1" shapeId="0" xr:uid="{0A0C1784-CCCC-420B-A5E7-CC4B3C2DA434}">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Maßgebliche Berechnungsgrundlage für die Ermittlung des Rohausgleichs sind die in den letzten 12 Monaten vor Vertragsbeendigung verdienten Provisionsansprüche. </t>
      </text>
    </comment>
    <comment ref="B9" authorId="2" shapeId="0" xr:uid="{13997A8B-A1AB-4D79-9751-24CE8169BE8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Ausgleichspflichtig sind die entweder mit Neukunden erzielten Provisionen oder die mit der Intensivierung der Geschäftsbeziehung zu Stammkunden verdienten Provisionen. </t>
      </text>
    </comment>
    <comment ref="D9" authorId="3" shapeId="0" xr:uid="{C2EE9E74-26B5-4DA2-975F-C8CD0F27F64B}">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den Anteil der Provision in % angeben, der im letzten Vertragsjahr auf Neukunden oder auf Bestandskunden entfällt, zu denen die Geschäftsbeziehung nicht unerheblich ausgebaut wurde. </t>
      </text>
    </comment>
    <comment ref="B11" authorId="4" shapeId="0" xr:uid="{6B390FBE-F1C7-422E-AC53-88E5B06F73E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Durch die Vertragsbeendigung ersparte Kosten z.B. für Lagerhaltung, Verwaltung, Werbung etc. bzw. in der Provision enthaltene Kosten (z.B. Inkassogebühren) sind in Abzug zu bringen.</t>
      </text>
    </comment>
    <comment ref="D11" authorId="5" shapeId="0" xr:uid="{866E9B11-DCBA-4D5E-8755-923BF48C855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bitte den Jahreswert ersparter Aufwendungen (netto) für Verwaltung, Werbung, Lagerkosten etc. zwecks Abzug eintragen.
</t>
      </text>
    </comment>
    <comment ref="B14" authorId="6" shapeId="0" xr:uid="{204E16F7-5C4F-438E-9E1C-28C87F5599E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 der Kundenstamm für gewöhnlich einer Fluktuation unterliegt, ist über den Prognosezeitraum eine gewisse Abwanderung von Kunden zu berücksichtigen, welche in der Regel 10 bis 20 Prozent pro Jahr beträgt.</t>
      </text>
    </comment>
    <comment ref="D14" authorId="7" shapeId="0" xr:uid="{2F2BF57B-CDED-4B4B-92BD-D5959F48A80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die branchenübliche Abwanderungsquote in % eintragen (im Zweifel Mittelwert 15 %).
</t>
      </text>
    </comment>
    <comment ref="B16" authorId="8" shapeId="0" xr:uid="{3FBB48BF-398E-473B-9CF0-203B57C7CD52}">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Prognosezeitraum legt fest, über welchen Zeitraum der Handelsvertreter noch mit Einnahmen aus seinen vermittelten Geschäften hätte rechnen können, wenn der Vertrag nicht beendet worden wäre. In der Regel beträgt der Prognosezeitraum 3 bis maximal 5 Jahre. 
 </t>
      </text>
    </comment>
    <comment ref="D16" authorId="9" shapeId="0" xr:uid="{8F498353-D6B6-431F-9FC2-A673818F2C1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Prognosezeitraum in Jahren (3 bis 5 Jahre) eintragen.</t>
      </text>
    </comment>
    <comment ref="B25" authorId="10" shapeId="0" xr:uid="{DAEA6E24-5195-4056-93B3-457E770917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Blick auf den sich durch die einmalige Zahlung ergebenden Kapitalisierungseffekt ist der Rohausgleich mit einem angemessenen Zinssatz abzuzinsen.</t>
      </text>
    </comment>
    <comment ref="D25" authorId="11" shapeId="0" xr:uid="{A0EA2DE8-5549-4718-8B08-4F11C182130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Angemessener Zinssatz in % p.a. (je nach Zinsniveau zwischen 1,5 und 5,0 % p.a.)</t>
      </text>
    </comment>
    <comment ref="B33" authorId="12" shapeId="0" xr:uid="{9FAE65BF-2B70-4FF6-A400-A260EB7B23D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 der Ausgleichanspruch unter Berücksichtigung der Umstände des Einzelfalls - als Tatbestandsmerkmal - der Billigkeit entsprechen muss, ist der Rohausgleich ggf. um weitere berücksichtigungsfähige Sondereffekte (z.B. bei einer Sogwirkung der Marke oder einer verdienten Kapitalrente) zu korrigieren (sog. Billigkeitsabschlag).</t>
      </text>
    </comment>
    <comment ref="D33" authorId="13" shapeId="0" xr:uid="{9F490C75-1F1B-419D-8B56-DF3E9D35E1D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den zu berücksichtigenden Billigkeitsabschlag in % eintragen. Je weniger die Provisionsumsätze alleine auf die Bemühungen des Handeslvertrters zurückzuführen sind (z.B. weil Produkte einer am Markt gut eingeführten Marke sich quasi "von selbst" verkaufen), oder der Unternehmer dem Handelsvertreter anlässlich der Vertragsbeendigung eine Rente zugesagt hat, desto höher sollte der Abschlag sein. In der Regel liegt dieser zwischen 10 % und 30 %.</t>
      </text>
    </comment>
    <comment ref="B37" authorId="14" shapeId="0" xr:uid="{7B5EF3FD-AF55-4A9E-AEA3-20440969DD6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Gemäß § 89b Abs. 2 HGB darf der Ausgleichsanspruch die durchschnittliche Jahresprovision der letzten fünf Vertragsjahre nicht überschreiten.</t>
      </text>
    </comment>
    <comment ref="B39" authorId="15" shapeId="0" xr:uid="{4BAF9F46-5D6A-4948-9602-6A029D8BF20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Soweit das Vertragsverhältnis weniger als 5 Jahre / 60 Monate Bestand hatte, ist dieser Zeitraum für die Berechnung der durchschnittlichen Jahresprovision zugrunde zu legen.</t>
      </text>
    </comment>
    <comment ref="D39" authorId="16" shapeId="0" xr:uid="{37AFE150-AE1E-47C7-81DD-63BC563F35A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Den Wert nur verändern, soweit der Handelsvertretervertrag KÜRZER als 5 Jahre/60 Monate bestand.</t>
      </text>
    </comment>
    <comment ref="B46" authorId="17" shapeId="0" xr:uid="{657CA47D-67F7-4F8C-9F78-87031AB4D63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 es sich auch bei dem Ausgleichsanspruch (wie bei der Provision) um die Vergütung für eine umsatzsteuerpflichtige Leistung handelt, ist der Ausgleichsbetrag um die Umsatzsteuer iHv. 19 % zu erhöhen.</t>
      </text>
    </comment>
  </commentList>
</comments>
</file>

<file path=xl/sharedStrings.xml><?xml version="1.0" encoding="utf-8"?>
<sst xmlns="http://schemas.openxmlformats.org/spreadsheetml/2006/main" count="73" uniqueCount="64">
  <si>
    <t>letztes Vertragsjahr</t>
  </si>
  <si>
    <t>vorletztes Vertragsjahr</t>
  </si>
  <si>
    <t>zweitvorletztes Vertragsjahr</t>
  </si>
  <si>
    <t>drittvorletztes Vertragsjahr</t>
  </si>
  <si>
    <t>Nettoprovision</t>
  </si>
  <si>
    <t>von</t>
  </si>
  <si>
    <t>bis</t>
  </si>
  <si>
    <t xml:space="preserve"> </t>
  </si>
  <si>
    <t>Provisionen letztes Vertragsjahr</t>
  </si>
  <si>
    <t>davon mit Neukunden bzw. Erweiterung Bestandskunden</t>
  </si>
  <si>
    <t>I.</t>
  </si>
  <si>
    <t>Rohausgleich</t>
  </si>
  <si>
    <t>1.</t>
  </si>
  <si>
    <t>2.</t>
  </si>
  <si>
    <t>3.</t>
  </si>
  <si>
    <t>4.</t>
  </si>
  <si>
    <t>5.</t>
  </si>
  <si>
    <t>Prognose künftiger Provisionsverluste</t>
  </si>
  <si>
    <t>Jahr 1</t>
  </si>
  <si>
    <t>Jahr 2</t>
  </si>
  <si>
    <t>Jahr 3</t>
  </si>
  <si>
    <t>Zwischensumme</t>
  </si>
  <si>
    <t>6.</t>
  </si>
  <si>
    <t>7.</t>
  </si>
  <si>
    <t>Jahr 1 (abgezinst)</t>
  </si>
  <si>
    <t>Jahr 2 (abgezinst)</t>
  </si>
  <si>
    <t>Jahr 3 (abgezinst)</t>
  </si>
  <si>
    <t>Billigkeitsabschlag</t>
  </si>
  <si>
    <t>8.</t>
  </si>
  <si>
    <t>Ergebnis Rohausgleich</t>
  </si>
  <si>
    <t>II.</t>
  </si>
  <si>
    <t>Höchstbetrag</t>
  </si>
  <si>
    <t>Jahresdurchschnitt/Höchstbetrag</t>
  </si>
  <si>
    <t>III.</t>
  </si>
  <si>
    <t>Netto-Ausgleichsanspruch</t>
  </si>
  <si>
    <t>zzgl. Ust 19 %</t>
  </si>
  <si>
    <t>Ausgleichsanspruch</t>
  </si>
  <si>
    <t>Summe</t>
  </si>
  <si>
    <t>viertvorletztes Vertragsjahr</t>
  </si>
  <si>
    <t>Datum Beendigung Handelsvertretervertrag</t>
  </si>
  <si>
    <t>9.</t>
  </si>
  <si>
    <t>Abzug ersparte Aufwendungen</t>
  </si>
  <si>
    <t>./.</t>
  </si>
  <si>
    <t>Jahr 4 (abgezinst)</t>
  </si>
  <si>
    <t>Jahr 5 (abgezinst)</t>
  </si>
  <si>
    <t xml:space="preserve">Jahr 4 </t>
  </si>
  <si>
    <t xml:space="preserve">Jahr 5   </t>
  </si>
  <si>
    <t xml:space="preserve">Summe Provisionen </t>
  </si>
  <si>
    <t>Bitte nur die rot hinterlegten Felder ausfüllen</t>
  </si>
  <si>
    <t>Abzinsung in Prozent</t>
  </si>
  <si>
    <t>Vertragsdauer in Monaten</t>
  </si>
  <si>
    <t>Abwanderungsquote in Prozent</t>
  </si>
  <si>
    <t>Prognosezeitraum in Jahren</t>
  </si>
  <si>
    <t xml:space="preserve">Berechnung des Ausgleichsanspruchs eines Handelsvertreters </t>
  </si>
  <si>
    <t>Nachfolgend können Sie (vereinfacht) den Anspruch gemäß § 89b HGB ermitteln.</t>
  </si>
  <si>
    <t>1. Schritt - Angaben zu den Provisionsumsätzen</t>
  </si>
  <si>
    <t>Wechseln Sie nun zum Arbeitsblatt "Berechnung Ausgleichsanspruch"</t>
  </si>
  <si>
    <t>2. Schritt - Berechnung Ausgleichsanspruch</t>
  </si>
  <si>
    <t>Weitere Informationen und Beratungsangebote finden Sie bei ROSE &amp; PARTNER:</t>
  </si>
  <si>
    <t>www.rosepartner.de/ausgleichsanspruch-handelsvertreter.html</t>
  </si>
  <si>
    <t xml:space="preserve">Es handelt sich lediglich um eine verallgemeinernde Ermittlung des Ausgleichsanspruchs. </t>
  </si>
  <si>
    <t xml:space="preserve">Disclaimer </t>
  </si>
  <si>
    <t xml:space="preserve">Für die Richtigkeit der Berechnung übernehmen wir keine Haftung. </t>
  </si>
  <si>
    <t>Eine konkrete Überprüfung des jeweiligen Einzelfalls kann durchaus zu anderen Ergebnissen führen.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</si>
</sst>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 &quot;€&quot;"/>
  </numFmts>
  <fonts count="21" x14ac:knownFonts="1">
    <font>
      <sz val="11"/>
      <color theme="1"/>
      <name val="Aptos Narrow"/>
      <family val="2"/>
      <scheme val="minor"/>
    </font>
    <font>
      <sz val="11"/>
      <color theme="1"/>
      <name val="Arial"/>
      <family val="2"/>
    </font>
    <font>
      <b/>
      <sz val="11"/>
      <color theme="1"/>
      <name val="Arial"/>
      <family val="2"/>
    </font>
    <font>
      <u/>
      <sz val="11"/>
      <color theme="1"/>
      <name val="Arial"/>
      <family val="2"/>
    </font>
    <font>
      <b/>
      <sz val="14"/>
      <color theme="1"/>
      <name val="Arial"/>
      <family val="2"/>
    </font>
    <font>
      <sz val="16"/>
      <color theme="1"/>
      <name val="Arial"/>
      <family val="2"/>
    </font>
    <font>
      <u/>
      <sz val="11"/>
      <color theme="10"/>
      <name val="Aptos Narrow"/>
      <family val="2"/>
      <scheme val="minor"/>
    </font>
    <font>
      <u/>
      <sz val="11"/>
      <color theme="10"/>
      <name val="Arial"/>
      <family val="2"/>
    </font>
    <font>
      <b/>
      <u/>
      <sz val="11"/>
      <color theme="0"/>
      <name val="Arial"/>
      <family val="2"/>
    </font>
    <font>
      <b/>
      <sz val="11"/>
      <color theme="0"/>
      <name val="Arial"/>
      <family val="2"/>
    </font>
    <font>
      <sz val="16"/>
      <color theme="0"/>
      <name val="Arial"/>
      <family val="2"/>
    </font>
    <font>
      <sz val="11"/>
      <color theme="0"/>
      <name val="Arial"/>
      <family val="2"/>
    </font>
    <font>
      <b/>
      <sz val="14"/>
      <color theme="0"/>
      <name val="Arial"/>
      <family val="2"/>
    </font>
    <font>
      <sz val="12"/>
      <color rgb="FF000000"/>
      <name val="Arial"/>
      <family val="2"/>
    </font>
    <font>
      <b/>
      <u/>
      <sz val="14"/>
      <color theme="10"/>
      <name val="Arial"/>
      <family val="2"/>
    </font>
    <font>
      <sz val="12"/>
      <color theme="1"/>
      <name val="Arial"/>
      <family val="2"/>
    </font>
    <font>
      <u/>
      <sz val="12"/>
      <color theme="10"/>
      <name val="Arial"/>
      <family val="2"/>
    </font>
    <font>
      <b/>
      <sz val="12"/>
      <color rgb="FF000000"/>
      <name val="Arial"/>
      <family val="2"/>
    </font>
    <font>
      <b/>
      <sz val="10"/>
      <color rgb="FF000000"/>
      <name val="Arial"/>
      <family val="2"/>
    </font>
    <font>
      <sz val="10"/>
      <color theme="1"/>
      <name val="Arial"/>
      <family val="2"/>
    </font>
    <font>
      <b/>
      <sz val="11"/>
      <color rgb="FF000000"/>
      <name val="Arial"/>
      <family val="2"/>
    </font>
  </fonts>
  <fills count="7">
    <fill>
      <patternFill patternType="none"/>
    </fill>
    <fill>
      <patternFill patternType="gray125"/>
    </fill>
    <fill>
      <patternFill patternType="solid">
        <fgColor rgb="FF42224B"/>
        <bgColor indexed="64"/>
      </patternFill>
    </fill>
    <fill>
      <patternFill patternType="solid">
        <fgColor rgb="FFCE0049"/>
        <bgColor indexed="64"/>
      </patternFill>
    </fill>
    <fill>
      <patternFill patternType="solid">
        <fgColor theme="0" tint="-0.14999847407452621"/>
        <bgColor indexed="64"/>
      </patternFill>
    </fill>
    <fill>
      <patternFill patternType="solid">
        <fgColor theme="0"/>
        <bgColor indexed="64"/>
      </patternFill>
    </fill>
    <fill>
      <patternFill patternType="solid">
        <fgColor rgb="FFFF99CC"/>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0" fontId="1" fillId="0" borderId="0" xfId="0" applyFont="1"/>
    <xf numFmtId="0" fontId="2" fillId="0" borderId="0" xfId="0" applyFont="1"/>
    <xf numFmtId="165" fontId="1" fillId="0" borderId="0" xfId="0" applyNumberFormat="1" applyFont="1"/>
    <xf numFmtId="165" fontId="9" fillId="3" borderId="1" xfId="0" applyNumberFormat="1" applyFont="1" applyFill="1" applyBorder="1"/>
    <xf numFmtId="0" fontId="10" fillId="2" borderId="0" xfId="0" applyFont="1" applyFill="1" applyAlignment="1">
      <alignment horizontal="left"/>
    </xf>
    <xf numFmtId="0" fontId="10" fillId="2" borderId="0" xfId="0" applyFont="1" applyFill="1"/>
    <xf numFmtId="0" fontId="5" fillId="0" borderId="0" xfId="0" applyFont="1"/>
    <xf numFmtId="0" fontId="5" fillId="3" borderId="0" xfId="0" applyFont="1" applyFill="1" applyAlignment="1">
      <alignment horizontal="left"/>
    </xf>
    <xf numFmtId="0" fontId="5" fillId="3" borderId="0" xfId="0" applyFont="1" applyFill="1"/>
    <xf numFmtId="0" fontId="1" fillId="0" borderId="0" xfId="0" applyFont="1" applyAlignment="1">
      <alignment horizontal="left"/>
    </xf>
    <xf numFmtId="0" fontId="7" fillId="0" borderId="0" xfId="1" applyFont="1" applyBorder="1" applyAlignment="1">
      <alignment horizontal="left"/>
    </xf>
    <xf numFmtId="0" fontId="1" fillId="0" borderId="0" xfId="0" applyFont="1" applyAlignment="1">
      <alignment horizontal="center"/>
    </xf>
    <xf numFmtId="9" fontId="9" fillId="3" borderId="0" xfId="0" applyNumberFormat="1" applyFont="1" applyFill="1"/>
    <xf numFmtId="0" fontId="1" fillId="0" borderId="0" xfId="0" applyFont="1" applyAlignment="1">
      <alignment horizontal="right"/>
    </xf>
    <xf numFmtId="165" fontId="9" fillId="3" borderId="0" xfId="0" applyNumberFormat="1" applyFont="1" applyFill="1"/>
    <xf numFmtId="2" fontId="9" fillId="3" borderId="0" xfId="0" applyNumberFormat="1" applyFont="1" applyFill="1"/>
    <xf numFmtId="2" fontId="1" fillId="0" borderId="0" xfId="0" applyNumberFormat="1" applyFont="1"/>
    <xf numFmtId="0" fontId="9" fillId="3" borderId="0" xfId="0" applyFont="1" applyFill="1"/>
    <xf numFmtId="165" fontId="3" fillId="0" borderId="0" xfId="0" applyNumberFormat="1" applyFont="1"/>
    <xf numFmtId="9" fontId="2" fillId="0" borderId="0" xfId="0" applyNumberFormat="1" applyFont="1"/>
    <xf numFmtId="0" fontId="8" fillId="3" borderId="0" xfId="0" applyFont="1" applyFill="1"/>
    <xf numFmtId="0" fontId="1" fillId="3" borderId="0" xfId="0" applyFont="1" applyFill="1"/>
    <xf numFmtId="0" fontId="11" fillId="3" borderId="0" xfId="0" applyFont="1" applyFill="1" applyAlignment="1">
      <alignment horizontal="left"/>
    </xf>
    <xf numFmtId="0" fontId="11" fillId="3" borderId="0" xfId="0" applyFont="1" applyFill="1"/>
    <xf numFmtId="0" fontId="2" fillId="2" borderId="0" xfId="0" applyFont="1" applyFill="1"/>
    <xf numFmtId="0" fontId="9" fillId="2" borderId="0" xfId="0" applyFont="1" applyFill="1" applyAlignment="1">
      <alignment horizontal="center"/>
    </xf>
    <xf numFmtId="0" fontId="12" fillId="2" borderId="0" xfId="0" applyFont="1" applyFill="1"/>
    <xf numFmtId="0" fontId="9" fillId="2" borderId="0" xfId="0" applyFont="1" applyFill="1"/>
    <xf numFmtId="165" fontId="12" fillId="2" borderId="0" xfId="0" applyNumberFormat="1" applyFont="1" applyFill="1"/>
    <xf numFmtId="0" fontId="2" fillId="0" borderId="2" xfId="0" applyFont="1" applyBorder="1" applyAlignment="1">
      <alignment horizontal="center"/>
    </xf>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1" fillId="0" borderId="5" xfId="0" applyFont="1" applyBorder="1" applyAlignment="1">
      <alignment horizontal="center"/>
    </xf>
    <xf numFmtId="0" fontId="1" fillId="0" borderId="6" xfId="0" applyFont="1" applyBorder="1"/>
    <xf numFmtId="0" fontId="1" fillId="0" borderId="7" xfId="0" applyFont="1" applyBorder="1" applyAlignment="1">
      <alignment horizontal="center"/>
    </xf>
    <xf numFmtId="0" fontId="1" fillId="0" borderId="8" xfId="0" applyFont="1" applyBorder="1"/>
    <xf numFmtId="0" fontId="1" fillId="0" borderId="9" xfId="0" applyFont="1" applyBorder="1"/>
    <xf numFmtId="165" fontId="1" fillId="0" borderId="3" xfId="0" applyNumberFormat="1" applyFont="1" applyBorder="1"/>
    <xf numFmtId="165" fontId="1" fillId="0" borderId="8" xfId="0" applyNumberFormat="1" applyFont="1" applyBorder="1"/>
    <xf numFmtId="14" fontId="9" fillId="3" borderId="1" xfId="0" applyNumberFormat="1" applyFont="1" applyFill="1" applyBorder="1"/>
    <xf numFmtId="14" fontId="1" fillId="0" borderId="0" xfId="0" applyNumberFormat="1" applyFont="1"/>
    <xf numFmtId="164" fontId="1" fillId="0" borderId="0" xfId="0" applyNumberFormat="1" applyFont="1"/>
    <xf numFmtId="0" fontId="13" fillId="0" borderId="0" xfId="0" applyFont="1"/>
    <xf numFmtId="165" fontId="9" fillId="2" borderId="0" xfId="0" applyNumberFormat="1" applyFont="1" applyFill="1"/>
    <xf numFmtId="0" fontId="4" fillId="4" borderId="0" xfId="0" applyFont="1" applyFill="1" applyAlignment="1">
      <alignment horizontal="left"/>
    </xf>
    <xf numFmtId="0" fontId="4" fillId="4" borderId="0" xfId="0" applyFont="1" applyFill="1"/>
    <xf numFmtId="0" fontId="14" fillId="4" borderId="0" xfId="1" applyFont="1" applyFill="1" applyBorder="1" applyAlignment="1">
      <alignment horizontal="left"/>
    </xf>
    <xf numFmtId="0" fontId="4" fillId="0" borderId="0" xfId="0" applyFont="1"/>
    <xf numFmtId="0" fontId="7" fillId="0" borderId="0" xfId="1" applyFont="1" applyBorder="1"/>
    <xf numFmtId="0" fontId="5" fillId="5" borderId="0" xfId="0" applyFont="1" applyFill="1" applyAlignment="1">
      <alignment horizontal="left"/>
    </xf>
    <xf numFmtId="0" fontId="5" fillId="5" borderId="0" xfId="0" applyFont="1" applyFill="1"/>
    <xf numFmtId="0" fontId="15" fillId="0" borderId="0" xfId="0" applyFont="1"/>
    <xf numFmtId="0" fontId="16" fillId="0" borderId="0" xfId="1" applyFont="1" applyBorder="1" applyAlignment="1">
      <alignment horizontal="left"/>
    </xf>
    <xf numFmtId="0" fontId="16" fillId="0" borderId="0" xfId="1" applyFont="1" applyBorder="1"/>
    <xf numFmtId="0" fontId="7" fillId="0" borderId="0" xfId="1" applyFont="1" applyFill="1"/>
    <xf numFmtId="0" fontId="17" fillId="4" borderId="0" xfId="0" applyFont="1" applyFill="1"/>
    <xf numFmtId="0" fontId="2" fillId="4" borderId="0" xfId="0" applyFont="1" applyFill="1"/>
    <xf numFmtId="0" fontId="1" fillId="6" borderId="3" xfId="0" applyFont="1" applyFill="1" applyBorder="1"/>
    <xf numFmtId="0" fontId="1" fillId="6" borderId="4" xfId="0" applyFont="1" applyFill="1" applyBorder="1"/>
    <xf numFmtId="0" fontId="1" fillId="6" borderId="5" xfId="0" applyFont="1" applyFill="1" applyBorder="1"/>
    <xf numFmtId="0" fontId="1" fillId="6" borderId="0" xfId="0" applyFont="1" applyFill="1" applyBorder="1"/>
    <xf numFmtId="0" fontId="1" fillId="6" borderId="6" xfId="0" applyFont="1" applyFill="1" applyBorder="1"/>
    <xf numFmtId="0" fontId="1" fillId="6" borderId="7" xfId="0" applyFont="1" applyFill="1" applyBorder="1"/>
    <xf numFmtId="0" fontId="1" fillId="6" borderId="8" xfId="0" applyFont="1" applyFill="1" applyBorder="1"/>
    <xf numFmtId="0" fontId="1" fillId="6" borderId="9" xfId="0" applyFont="1" applyFill="1" applyBorder="1"/>
    <xf numFmtId="0" fontId="18" fillId="6" borderId="2" xfId="0" applyFont="1" applyFill="1" applyBorder="1"/>
    <xf numFmtId="0" fontId="19" fillId="6" borderId="3" xfId="0" applyFont="1" applyFill="1" applyBorder="1"/>
    <xf numFmtId="0" fontId="19" fillId="6" borderId="4" xfId="0" applyFont="1" applyFill="1" applyBorder="1"/>
    <xf numFmtId="0" fontId="19" fillId="0" borderId="0" xfId="0" applyFont="1"/>
    <xf numFmtId="0" fontId="19" fillId="6" borderId="5" xfId="0" applyFont="1" applyFill="1" applyBorder="1"/>
    <xf numFmtId="0" fontId="19" fillId="6" borderId="0" xfId="0" applyFont="1" applyFill="1" applyBorder="1"/>
    <xf numFmtId="0" fontId="19" fillId="6" borderId="6" xfId="0" applyFont="1" applyFill="1" applyBorder="1"/>
    <xf numFmtId="0" fontId="19" fillId="6" borderId="7" xfId="0" applyFont="1" applyFill="1" applyBorder="1"/>
    <xf numFmtId="0" fontId="19" fillId="6" borderId="8" xfId="0" applyFont="1" applyFill="1" applyBorder="1"/>
    <xf numFmtId="0" fontId="19" fillId="6" borderId="9" xfId="0" applyFont="1" applyFill="1" applyBorder="1"/>
    <xf numFmtId="0" fontId="20" fillId="6" borderId="2" xfId="0" applyFont="1" applyFill="1" applyBorder="1"/>
  </cellXfs>
  <cellStyles count="2">
    <cellStyle name="Link" xfId="1" builtinId="8"/>
    <cellStyle name="Standard" xfId="0" builtinId="0"/>
  </cellStyles>
  <dxfs count="0"/>
  <tableStyles count="0" defaultTableStyle="TableStyleMedium2" defaultPivotStyle="PivotStyleLight16"/>
  <colors>
    <mruColors>
      <color rgb="FFFF99CC"/>
      <color rgb="FFCE0049"/>
      <color rgb="FFFF6699"/>
      <color rgb="FF422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Normann, Christian" id="{9FF0578C-EF48-420B-8AF2-71059CE5A1E1}" userId="S-1-5-21-2258461865-2681119284-3060678758-1621"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15" dT="2024-04-15T13:11:52.59" personId="{9FF0578C-EF48-420B-8AF2-71059CE5A1E1}" id="{0EE8D5E5-ED9B-4C15-8F2A-4A52ED46C195}" done="1">
    <text>Bitte hier die Netto-Provision des letzten Vertragsjahres eintragen.</text>
  </threadedComment>
  <threadedComment ref="F17" dT="2024-04-15T13:12:09.30" personId="{9FF0578C-EF48-420B-8AF2-71059CE5A1E1}" id="{CD44F19A-8B80-4DB8-AFC6-C87E30EFF656}" done="1">
    <text>Bitte hier die Netto-Provision des vorletzten Vertragsjahres eintragen.</text>
  </threadedComment>
  <threadedComment ref="F19" dT="2024-04-15T13:12:20.50" personId="{9FF0578C-EF48-420B-8AF2-71059CE5A1E1}" id="{58B23C32-8DD0-4CD2-9BF2-A16208C9924F}" done="1">
    <text>Bitte hier die Netto-Provision des zweitvorletzten Vertragsjahres eintragen.</text>
  </threadedComment>
  <threadedComment ref="F21" dT="2024-04-15T13:12:40.46" personId="{9FF0578C-EF48-420B-8AF2-71059CE5A1E1}" id="{0B324CFC-AFD5-48E1-8468-8EEBD3C8B6FF}" done="1">
    <text>Bitte hier die Netto-Provision des drittvorletzten Vertragsjahres eintragen (ggf. 0,- soweit Handelsvertretervertrag nur 36 Monate oder kürzer Bestand hatte).</text>
  </threadedComment>
  <threadedComment ref="F23" dT="2024-04-15T13:13:20.00" personId="{9FF0578C-EF48-420B-8AF2-71059CE5A1E1}" id="{D80E670A-36C2-4A18-B23A-F352790A2CC1}" done="1">
    <text>Bitte hier die Netto-Provision des viertvorletzten Vertragsjahres eintragen (ggf. 0,- soweit Handelsvertretervertrag nur 48 Monate oder kürzer Bestand hatte).</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4-04-15T13:19:43.88" personId="{9FF0578C-EF48-420B-8AF2-71059CE5A1E1}" id="{BCDB31DA-50FE-4179-896A-E15746C59CAD}" done="1">
    <text xml:space="preserve">Durch den Ausgleichsanspruch soll der Handelsvertreter eine Gegenleistung für Vorteile des Unternehmers erhalten, für die die Bemühungen des Handelsvertreters ursächlich waren. Da dem Unternehmer auch nach Beendigung des Handelsvertretervertrags hieraus noch Vorteile (z.B. Nachbestellungen, Folgeaufträge) entstehen, tritt an die Stelle der durch Vertragsbeendigung entfallenen Provisionsansprüche der Ausgleichsanspruch. 
</text>
  </threadedComment>
  <threadedComment ref="B7" dT="2024-04-15T13:19:08.09" personId="{9FF0578C-EF48-420B-8AF2-71059CE5A1E1}" id="{0A0C1784-CCCC-420B-A5E7-CC4B3C2DA434}" done="1">
    <text xml:space="preserve">Maßgebliche Berechnungsgrundlage für die Ermittlung des Rohausgleichs sind die in den letzten 12 Monaten vor Vertragsbeendigung verdienten Provisionsansprüche. </text>
  </threadedComment>
  <threadedComment ref="B9" dT="2024-04-15T13:20:12.80" personId="{9FF0578C-EF48-420B-8AF2-71059CE5A1E1}" id="{13997A8B-A1AB-4D79-9751-24CE8169BE8C}" done="1">
    <text xml:space="preserve">Ausgleichspflichtig sind die entweder mit Neukunden erzielten Provisionen oder die mit der Intensivierung der Geschäftsbeziehung zu Stammkunden verdienten Provisionen. </text>
  </threadedComment>
  <threadedComment ref="D9" dT="2024-04-15T13:20:28.79" personId="{9FF0578C-EF48-420B-8AF2-71059CE5A1E1}" id="{C2EE9E74-26B5-4DA2-975F-C8CD0F27F64B}" done="1">
    <text xml:space="preserve">Bitte den Anteil der Provision in % angeben, der im letzten Vertragsjahr auf Neukunden oder auf Bestandskunden entfällt, zu denen die Geschäftsbeziehung nicht unerheblich ausgebaut wurde. </text>
  </threadedComment>
  <threadedComment ref="B11" dT="2024-04-15T13:25:24.43" personId="{9FF0578C-EF48-420B-8AF2-71059CE5A1E1}" id="{6B390FBE-F1C7-422E-AC53-88E5B06F73E8}" done="1">
    <text>Durch die Vertragsbeendigung ersparte Kosten z.B. für Lagerhaltung, Verwaltung, Werbung etc. bzw. in der Provision enthaltene Kosten (z.B. Inkassogebühren) sind in Abzug zu bringen.</text>
  </threadedComment>
  <threadedComment ref="D11" dT="2024-04-15T13:27:50.59" personId="{9FF0578C-EF48-420B-8AF2-71059CE5A1E1}" id="{866E9B11-DCBA-4D5E-8755-923BF48C8556}" done="1">
    <text xml:space="preserve">Hier bitte den Jahreswert ersparter Aufwendungen (netto) für Verwaltung, Werbung, Lagerkosten etc. zwecks Abzug eintragen.
</text>
  </threadedComment>
  <threadedComment ref="B14" dT="2024-04-15T13:28:21.09" personId="{9FF0578C-EF48-420B-8AF2-71059CE5A1E1}" id="{204E16F7-5C4F-438E-9E1C-28C87F5599EF}" done="1">
    <text>Da der Kundenstamm für gewöhnlich einer Fluktuation unterliegt, ist über den Prognosezeitraum eine gewisse Abwanderung von Kunden zu berücksichtigen, welche in der Regel 10 bis 20 Prozent pro Jahr beträgt.</text>
  </threadedComment>
  <threadedComment ref="D14" dT="2024-04-15T13:28:54.34" personId="{9FF0578C-EF48-420B-8AF2-71059CE5A1E1}" id="{2F2BF57B-CDED-4B4B-92BD-D5959F48A80D}" done="1">
    <text xml:space="preserve">Hier die branchenübliche Abwanderungsquote in % eintragen (im Zweifel Mittelwert 15 %).
</text>
  </threadedComment>
  <threadedComment ref="B16" dT="2024-04-15T13:56:19.36" personId="{9FF0578C-EF48-420B-8AF2-71059CE5A1E1}" id="{3FBB48BF-398E-473B-9CF0-203B57C7CD52}" done="1">
    <text xml:space="preserve">Der Prognosezeitraum legt fest, über welchen Zeitraum der Handelsvertreter noch mit Einnahmen aus seinen vermittelten Geschäften hätte rechnen können, wenn der Vertrag nicht beendet worden wäre. In der Regel beträgt der Prognosezeitraum 3 bis maximal 5 Jahre. 
 </text>
  </threadedComment>
  <threadedComment ref="D16" dT="2024-04-15T14:05:33.08" personId="{9FF0578C-EF48-420B-8AF2-71059CE5A1E1}" id="{8F498353-D6B6-431F-9FC2-A673818F2C1C}" done="1">
    <text>Hier Prognosezeitraum in Jahren (3 bis 5 Jahre) eintragen.</text>
  </threadedComment>
  <threadedComment ref="B25" dT="2024-04-15T14:13:49.88" personId="{9FF0578C-EF48-420B-8AF2-71059CE5A1E1}" id="{DAEA6E24-5195-4056-93B3-457E770917AB}" done="1">
    <text>Mit Blick auf den sich durch die einmalige Zahlung ergebenden Kapitalisierungseffekt ist der Rohausgleich mit einem angemessenen Zinssatz abzuzinsen.</text>
  </threadedComment>
  <threadedComment ref="D25" dT="2024-04-15T14:14:24.61" personId="{9FF0578C-EF48-420B-8AF2-71059CE5A1E1}" id="{A0EA2DE8-5549-4718-8B08-4F11C1821302}" done="1">
    <text>Angemessener Zinssatz in % p.a. (je nach Zinsniveau zwischen 1,5 und 5,0 % p.a.)</text>
  </threadedComment>
  <threadedComment ref="B33" dT="2024-04-15T14:17:36.13" personId="{9FF0578C-EF48-420B-8AF2-71059CE5A1E1}" id="{9FAE65BF-2B70-4FF6-A400-A260EB7B23D7}" done="1">
    <text>Da der Ausgleichanspruch unter Berücksichtigung der Umstände des Einzelfalls - als Tatbestandsmerkmal - der Billigkeit entsprechen muss, ist der Rohausgleich ggf. um weitere berücksichtigungsfähige Sondereffekte (z.B. bei einer Sogwirkung der Marke oder einer verdienten Kapitalrente) zu korrigieren (sog. Billigkeitsabschlag).</text>
  </threadedComment>
  <threadedComment ref="D33" dT="2024-04-15T14:19:48.19" personId="{9FF0578C-EF48-420B-8AF2-71059CE5A1E1}" id="{9F490C75-1F1B-419D-8B56-DF3E9D35E1DC}" done="1">
    <text>Hier den zu berücksichtigenden Billigkeitsabschlag in % eintragen. Je weniger die Provisionsumsätze alleine auf die Bemühungen des Handeslvertrters zurückzuführen sind (z.B. weil Produkte einer am Markt gut eingeführten Marke sich quasi "von selbst" verkaufen), oder der Unternehmer dem Handelsvertreter anlässlich der Vertragsbeendigung eine Rente zugesagt hat, desto höher sollte der Abschlag sein. In der Regel liegt dieser zwischen 10 % und 30 %.</text>
  </threadedComment>
  <threadedComment ref="B37" dT="2024-04-15T14:39:25.44" personId="{9FF0578C-EF48-420B-8AF2-71059CE5A1E1}" id="{7B5EF3FD-AF55-4A9E-AEA3-20440969DD6A}" done="1">
    <text>Gemäß § 89b Abs. 2 HGB darf der Ausgleichsanspruch die durchschnittliche Jahresprovision der letzten fünf Vertragsjahre nicht überschreiten.</text>
  </threadedComment>
  <threadedComment ref="B39" dT="2024-04-15T14:59:26.50" personId="{9FF0578C-EF48-420B-8AF2-71059CE5A1E1}" id="{4BAF9F46-5D6A-4948-9602-6A029D8BF204}" done="1">
    <text>Soweit das Vertragsverhältnis weniger als 5 Jahre / 60 Monate Bestand hatte, ist dieser Zeitraum für die Berechnung der durchschnittlichen Jahresprovision zugrunde zu legen.</text>
  </threadedComment>
  <threadedComment ref="D39" dT="2024-04-15T15:03:50.87" personId="{9FF0578C-EF48-420B-8AF2-71059CE5A1E1}" id="{37AFE150-AE1E-47C7-81DD-63BC563F35A6}" done="1">
    <text>Den Wert nur verändern, soweit der Handelsvertretervertrag KÜRZER als 5 Jahre/60 Monate bestand.</text>
  </threadedComment>
  <threadedComment ref="B46" dT="2024-04-15T14:40:12.99" personId="{9FF0578C-EF48-420B-8AF2-71059CE5A1E1}" id="{657CA47D-67F7-4F8C-9F78-87031AB4D63E}" done="1">
    <text>Da es sich auch bei dem Ausgleichsanspruch (wie bei der Provision) um die Vergütung für eine umsatzsteuerpflichtige Leistung handelt, ist der Ausgleichsbetrag um die Umsatzsteuer iHv. 19 % zu erhöhen.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osepartner.de/ausgleichsanspruch-handelsvertreter.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C9B9-DD05-4863-9EB9-07ED37660798}">
  <dimension ref="A1:F32"/>
  <sheetViews>
    <sheetView showGridLines="0" tabSelected="1" topLeftCell="A19" zoomScale="150" workbookViewId="0">
      <selection activeCell="I21" sqref="I21"/>
    </sheetView>
  </sheetViews>
  <sheetFormatPr baseColWidth="10" defaultRowHeight="14.25" x14ac:dyDescent="0.2"/>
  <cols>
    <col min="1" max="1" width="37.7109375" style="1" customWidth="1"/>
    <col min="2" max="2" width="3.7109375" style="1" customWidth="1"/>
    <col min="3" max="3" width="11.42578125" style="1"/>
    <col min="4" max="4" width="11.140625" style="1" customWidth="1"/>
    <col min="5" max="5" width="5.42578125" style="1" customWidth="1"/>
    <col min="6" max="6" width="18.140625" style="1" customWidth="1"/>
    <col min="7" max="16384" width="11.42578125" style="1"/>
  </cols>
  <sheetData>
    <row r="1" spans="1:6" s="7" customFormat="1" ht="20.25" x14ac:dyDescent="0.3">
      <c r="A1" s="5" t="s">
        <v>53</v>
      </c>
      <c r="B1" s="6"/>
      <c r="C1" s="6"/>
      <c r="D1" s="6"/>
      <c r="E1" s="6"/>
      <c r="F1" s="6"/>
    </row>
    <row r="2" spans="1:6" s="7" customFormat="1" ht="4.5" customHeight="1" x14ac:dyDescent="0.3">
      <c r="A2" s="8"/>
      <c r="B2" s="9"/>
      <c r="C2" s="9"/>
      <c r="D2" s="9"/>
      <c r="E2" s="9"/>
      <c r="F2" s="9"/>
    </row>
    <row r="3" spans="1:6" s="53" customFormat="1" ht="4.5" customHeight="1" x14ac:dyDescent="0.3">
      <c r="A3" s="52"/>
    </row>
    <row r="4" spans="1:6" x14ac:dyDescent="0.2">
      <c r="A4" s="10" t="s">
        <v>54</v>
      </c>
    </row>
    <row r="5" spans="1:6" x14ac:dyDescent="0.2">
      <c r="A5" s="10" t="s">
        <v>58</v>
      </c>
      <c r="C5" s="11"/>
      <c r="E5" s="51"/>
    </row>
    <row r="6" spans="1:6" s="54" customFormat="1" ht="15" x14ac:dyDescent="0.2">
      <c r="A6" s="57" t="s">
        <v>59</v>
      </c>
      <c r="C6" s="55"/>
      <c r="E6" s="56"/>
    </row>
    <row r="7" spans="1:6" x14ac:dyDescent="0.2">
      <c r="A7" s="10"/>
      <c r="C7" s="11"/>
    </row>
    <row r="8" spans="1:6" ht="18" x14ac:dyDescent="0.25">
      <c r="A8" s="47" t="s">
        <v>55</v>
      </c>
      <c r="B8" s="48"/>
      <c r="C8" s="49"/>
      <c r="D8" s="48"/>
      <c r="E8" s="48"/>
      <c r="F8" s="48"/>
    </row>
    <row r="9" spans="1:6" s="7" customFormat="1" ht="13.5" customHeight="1" x14ac:dyDescent="0.3">
      <c r="A9" s="11"/>
    </row>
    <row r="10" spans="1:6" ht="15" x14ac:dyDescent="0.25">
      <c r="A10" s="23" t="s">
        <v>48</v>
      </c>
      <c r="B10" s="21"/>
      <c r="C10" s="24"/>
      <c r="D10" s="24"/>
      <c r="E10" s="24"/>
      <c r="F10" s="22"/>
    </row>
    <row r="11" spans="1:6" ht="15" thickBot="1" x14ac:dyDescent="0.25"/>
    <row r="12" spans="1:6" ht="15.75" thickBot="1" x14ac:dyDescent="0.3">
      <c r="A12" s="1" t="s">
        <v>39</v>
      </c>
      <c r="C12" s="42">
        <v>45291</v>
      </c>
    </row>
    <row r="14" spans="1:6" ht="15" thickBot="1" x14ac:dyDescent="0.25">
      <c r="C14" s="1" t="s">
        <v>5</v>
      </c>
      <c r="D14" s="1" t="s">
        <v>6</v>
      </c>
      <c r="F14" s="1" t="s">
        <v>4</v>
      </c>
    </row>
    <row r="15" spans="1:6" ht="15.75" thickBot="1" x14ac:dyDescent="0.3">
      <c r="A15" s="1" t="s">
        <v>0</v>
      </c>
      <c r="C15" s="43">
        <f>EDATE(D15,-12)</f>
        <v>44926</v>
      </c>
      <c r="D15" s="43">
        <f>C12</f>
        <v>45291</v>
      </c>
      <c r="F15" s="4">
        <v>35000</v>
      </c>
    </row>
    <row r="16" spans="1:6" ht="15" thickBot="1" x14ac:dyDescent="0.25">
      <c r="F16" s="3"/>
    </row>
    <row r="17" spans="1:6" ht="15.75" thickBot="1" x14ac:dyDescent="0.3">
      <c r="A17" s="1" t="s">
        <v>1</v>
      </c>
      <c r="C17" s="43">
        <f>EDATE(D17,-12)</f>
        <v>44561</v>
      </c>
      <c r="D17" s="43">
        <f>C15</f>
        <v>44926</v>
      </c>
      <c r="F17" s="4">
        <v>45000</v>
      </c>
    </row>
    <row r="18" spans="1:6" ht="15" thickBot="1" x14ac:dyDescent="0.25">
      <c r="B18" s="1" t="s">
        <v>7</v>
      </c>
      <c r="F18" s="3"/>
    </row>
    <row r="19" spans="1:6" ht="15.75" thickBot="1" x14ac:dyDescent="0.3">
      <c r="A19" s="1" t="s">
        <v>2</v>
      </c>
      <c r="C19" s="43">
        <f>EDATE(D19,-12)</f>
        <v>44196</v>
      </c>
      <c r="D19" s="43">
        <f>C17</f>
        <v>44561</v>
      </c>
      <c r="F19" s="4">
        <v>40000</v>
      </c>
    </row>
    <row r="20" spans="1:6" ht="15" thickBot="1" x14ac:dyDescent="0.25">
      <c r="F20" s="3"/>
    </row>
    <row r="21" spans="1:6" ht="15.75" thickBot="1" x14ac:dyDescent="0.3">
      <c r="A21" s="1" t="s">
        <v>3</v>
      </c>
      <c r="C21" s="43">
        <f>EDATE(D21,-12)</f>
        <v>43830</v>
      </c>
      <c r="D21" s="43">
        <f>C19</f>
        <v>44196</v>
      </c>
      <c r="F21" s="4">
        <v>35000</v>
      </c>
    </row>
    <row r="22" spans="1:6" ht="15" thickBot="1" x14ac:dyDescent="0.25">
      <c r="C22" s="43"/>
      <c r="D22" s="43"/>
      <c r="F22" s="3"/>
    </row>
    <row r="23" spans="1:6" ht="15.75" thickBot="1" x14ac:dyDescent="0.3">
      <c r="A23" s="1" t="s">
        <v>38</v>
      </c>
      <c r="C23" s="43">
        <f>EDATE(D23,-12)</f>
        <v>43465</v>
      </c>
      <c r="D23" s="43">
        <f>C21</f>
        <v>43830</v>
      </c>
      <c r="F23" s="4">
        <v>30000</v>
      </c>
    </row>
    <row r="24" spans="1:6" x14ac:dyDescent="0.2">
      <c r="F24" s="44"/>
    </row>
    <row r="25" spans="1:6" s="2" customFormat="1" ht="15" x14ac:dyDescent="0.25">
      <c r="A25" s="28" t="s">
        <v>37</v>
      </c>
      <c r="B25" s="28"/>
      <c r="C25" s="28"/>
      <c r="D25" s="28"/>
      <c r="E25" s="28"/>
      <c r="F25" s="46">
        <f>SUM(F15:F24)</f>
        <v>185000</v>
      </c>
    </row>
    <row r="26" spans="1:6" ht="15" x14ac:dyDescent="0.2">
      <c r="A26" s="45"/>
    </row>
    <row r="27" spans="1:6" ht="15.75" x14ac:dyDescent="0.25">
      <c r="A27" s="58" t="s">
        <v>56</v>
      </c>
      <c r="B27" s="59"/>
      <c r="C27" s="59"/>
      <c r="D27" s="59"/>
      <c r="E27" s="59"/>
      <c r="F27" s="59"/>
    </row>
    <row r="28" spans="1:6" ht="15.75" thickBot="1" x14ac:dyDescent="0.25">
      <c r="A28" s="45"/>
    </row>
    <row r="29" spans="1:6" s="71" customFormat="1" ht="12.75" x14ac:dyDescent="0.2">
      <c r="A29" s="68" t="s">
        <v>61</v>
      </c>
      <c r="B29" s="69"/>
      <c r="C29" s="69"/>
      <c r="D29" s="69"/>
      <c r="E29" s="69"/>
      <c r="F29" s="70"/>
    </row>
    <row r="30" spans="1:6" s="71" customFormat="1" ht="12.75" x14ac:dyDescent="0.2">
      <c r="A30" s="72" t="s">
        <v>62</v>
      </c>
      <c r="B30" s="73"/>
      <c r="C30" s="73"/>
      <c r="D30" s="73"/>
      <c r="E30" s="73"/>
      <c r="F30" s="74"/>
    </row>
    <row r="31" spans="1:6" s="71" customFormat="1" ht="12.75" x14ac:dyDescent="0.2">
      <c r="A31" s="72" t="s">
        <v>60</v>
      </c>
      <c r="B31" s="73"/>
      <c r="C31" s="73"/>
      <c r="D31" s="73"/>
      <c r="E31" s="73"/>
      <c r="F31" s="74"/>
    </row>
    <row r="32" spans="1:6" s="71" customFormat="1" ht="13.5" thickBot="1" x14ac:dyDescent="0.25">
      <c r="A32" s="75" t="s">
        <v>63</v>
      </c>
      <c r="B32" s="76"/>
      <c r="C32" s="76"/>
      <c r="D32" s="76"/>
      <c r="E32" s="76"/>
      <c r="F32" s="77"/>
    </row>
  </sheetData>
  <protectedRanges>
    <protectedRange sqref="C12 F15 F17 F19 F21 F23" name="Bereich1"/>
  </protectedRanges>
  <hyperlinks>
    <hyperlink ref="A6" r:id="rId1" xr:uid="{530BAA45-3BEB-48A9-A759-A95B54C773D3}"/>
  </hyperlinks>
  <pageMargins left="0.7" right="0.7" top="0.78740157499999996" bottom="0.78740157499999996" header="0.3" footer="0.3"/>
  <pageSetup paperSize="9" orientation="portrait" horizontalDpi="300" verticalDpi="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B913A-E99E-4E26-A202-69FB73FC38E0}">
  <dimension ref="A1:K53"/>
  <sheetViews>
    <sheetView showGridLines="0" topLeftCell="A45" zoomScale="145" zoomScaleNormal="145" workbookViewId="0">
      <selection activeCell="H40" sqref="H40"/>
    </sheetView>
  </sheetViews>
  <sheetFormatPr baseColWidth="10" defaultRowHeight="14.25" x14ac:dyDescent="0.2"/>
  <cols>
    <col min="1" max="1" width="11.42578125" style="12"/>
    <col min="2" max="2" width="49.5703125" style="1" customWidth="1"/>
    <col min="3" max="3" width="4.28515625" style="1" customWidth="1"/>
    <col min="4" max="4" width="16" style="1" bestFit="1" customWidth="1"/>
    <col min="5" max="5" width="4.140625" style="1" customWidth="1"/>
    <col min="6" max="6" width="6.42578125" style="1" customWidth="1"/>
    <col min="7" max="7" width="0" style="1" hidden="1" customWidth="1"/>
    <col min="8" max="16384" width="11.42578125" style="1"/>
  </cols>
  <sheetData>
    <row r="1" spans="1:11" ht="18" x14ac:dyDescent="0.25">
      <c r="A1" s="47" t="s">
        <v>57</v>
      </c>
      <c r="B1" s="48"/>
      <c r="C1" s="49"/>
      <c r="D1" s="48"/>
      <c r="E1" s="48"/>
      <c r="F1" s="50"/>
    </row>
    <row r="3" spans="1:11" ht="15" x14ac:dyDescent="0.25">
      <c r="A3" s="23" t="s">
        <v>48</v>
      </c>
      <c r="B3" s="21"/>
      <c r="C3" s="24"/>
      <c r="D3" s="24"/>
      <c r="E3" s="24"/>
    </row>
    <row r="4" spans="1:11" ht="15" thickBot="1" x14ac:dyDescent="0.25"/>
    <row r="5" spans="1:11" s="2" customFormat="1" ht="15" x14ac:dyDescent="0.25">
      <c r="A5" s="30" t="s">
        <v>10</v>
      </c>
      <c r="B5" s="31" t="s">
        <v>11</v>
      </c>
      <c r="C5" s="31"/>
      <c r="D5" s="31"/>
      <c r="E5" s="32"/>
    </row>
    <row r="6" spans="1:11" s="2" customFormat="1" ht="15" x14ac:dyDescent="0.25">
      <c r="A6" s="33"/>
      <c r="E6" s="34"/>
    </row>
    <row r="7" spans="1:11" x14ac:dyDescent="0.2">
      <c r="A7" s="35" t="s">
        <v>12</v>
      </c>
      <c r="B7" s="1" t="s">
        <v>8</v>
      </c>
      <c r="D7" s="3">
        <f>'Angaben zu Provisionsumsätzen'!F15</f>
        <v>35000</v>
      </c>
      <c r="E7" s="36"/>
    </row>
    <row r="8" spans="1:11" x14ac:dyDescent="0.2">
      <c r="A8" s="35"/>
      <c r="D8" s="3"/>
      <c r="E8" s="36"/>
    </row>
    <row r="9" spans="1:11" ht="15" x14ac:dyDescent="0.25">
      <c r="A9" s="35" t="s">
        <v>13</v>
      </c>
      <c r="B9" s="1" t="s">
        <v>9</v>
      </c>
      <c r="D9" s="13">
        <v>0.75</v>
      </c>
      <c r="E9" s="36"/>
    </row>
    <row r="10" spans="1:11" x14ac:dyDescent="0.2">
      <c r="A10" s="35"/>
      <c r="E10" s="36"/>
    </row>
    <row r="11" spans="1:11" ht="15" x14ac:dyDescent="0.25">
      <c r="A11" s="35" t="s">
        <v>14</v>
      </c>
      <c r="B11" s="1" t="s">
        <v>41</v>
      </c>
      <c r="C11" s="14" t="s">
        <v>42</v>
      </c>
      <c r="D11" s="15">
        <v>3000</v>
      </c>
      <c r="E11" s="36"/>
      <c r="K11" s="2"/>
    </row>
    <row r="12" spans="1:11" x14ac:dyDescent="0.2">
      <c r="A12" s="35"/>
      <c r="B12" s="1" t="s">
        <v>21</v>
      </c>
      <c r="D12" s="3">
        <f>D7*D9-D11</f>
        <v>23250</v>
      </c>
      <c r="E12" s="36"/>
    </row>
    <row r="13" spans="1:11" x14ac:dyDescent="0.2">
      <c r="A13" s="35"/>
      <c r="D13" s="3"/>
      <c r="E13" s="36"/>
    </row>
    <row r="14" spans="1:11" ht="15" x14ac:dyDescent="0.25">
      <c r="A14" s="35" t="s">
        <v>15</v>
      </c>
      <c r="B14" s="1" t="s">
        <v>51</v>
      </c>
      <c r="D14" s="16">
        <v>15</v>
      </c>
      <c r="E14" s="36"/>
    </row>
    <row r="15" spans="1:11" x14ac:dyDescent="0.2">
      <c r="A15" s="35"/>
      <c r="D15" s="17"/>
      <c r="E15" s="36"/>
    </row>
    <row r="16" spans="1:11" ht="15" x14ac:dyDescent="0.25">
      <c r="A16" s="35" t="s">
        <v>16</v>
      </c>
      <c r="B16" s="1" t="s">
        <v>52</v>
      </c>
      <c r="D16" s="18">
        <v>5</v>
      </c>
      <c r="E16" s="36"/>
    </row>
    <row r="17" spans="1:7" x14ac:dyDescent="0.2">
      <c r="A17" s="35"/>
      <c r="E17" s="36"/>
    </row>
    <row r="18" spans="1:7" x14ac:dyDescent="0.2">
      <c r="A18" s="35" t="s">
        <v>22</v>
      </c>
      <c r="B18" s="1" t="s">
        <v>17</v>
      </c>
      <c r="E18" s="36"/>
    </row>
    <row r="19" spans="1:7" x14ac:dyDescent="0.2">
      <c r="A19" s="35"/>
      <c r="B19" s="1" t="s">
        <v>18</v>
      </c>
      <c r="D19" s="3">
        <f>D12*(100-D14)/100</f>
        <v>19762.5</v>
      </c>
      <c r="E19" s="36"/>
    </row>
    <row r="20" spans="1:7" x14ac:dyDescent="0.2">
      <c r="A20" s="35"/>
      <c r="B20" s="1" t="s">
        <v>19</v>
      </c>
      <c r="D20" s="3">
        <f>D19*(100-D14)/100</f>
        <v>16798.125</v>
      </c>
      <c r="E20" s="36"/>
    </row>
    <row r="21" spans="1:7" x14ac:dyDescent="0.2">
      <c r="A21" s="35"/>
      <c r="B21" s="1" t="s">
        <v>20</v>
      </c>
      <c r="D21" s="3">
        <f>D20*(100-D14)/100</f>
        <v>14278.40625</v>
      </c>
      <c r="E21" s="36"/>
    </row>
    <row r="22" spans="1:7" x14ac:dyDescent="0.2">
      <c r="A22" s="35"/>
      <c r="B22" s="1" t="s">
        <v>45</v>
      </c>
      <c r="D22" s="3">
        <f>IF(D16&lt;4, 0, G22)</f>
        <v>12136.645312500001</v>
      </c>
      <c r="E22" s="36"/>
      <c r="G22" s="3">
        <f>D21*(100-D14)/100</f>
        <v>12136.645312500001</v>
      </c>
    </row>
    <row r="23" spans="1:7" x14ac:dyDescent="0.2">
      <c r="A23" s="35"/>
      <c r="B23" s="1" t="s">
        <v>46</v>
      </c>
      <c r="D23" s="3">
        <f>IF(D16&lt;5,0,G23)</f>
        <v>10316.148515625002</v>
      </c>
      <c r="E23" s="36"/>
      <c r="G23" s="3">
        <f>G22*(100-D14)/100</f>
        <v>10316.148515625002</v>
      </c>
    </row>
    <row r="24" spans="1:7" x14ac:dyDescent="0.2">
      <c r="A24" s="35"/>
      <c r="D24" s="3"/>
      <c r="E24" s="36"/>
    </row>
    <row r="25" spans="1:7" ht="15" x14ac:dyDescent="0.25">
      <c r="A25" s="35" t="s">
        <v>23</v>
      </c>
      <c r="B25" s="1" t="s">
        <v>49</v>
      </c>
      <c r="D25" s="16">
        <v>2</v>
      </c>
      <c r="E25" s="36"/>
    </row>
    <row r="26" spans="1:7" x14ac:dyDescent="0.2">
      <c r="A26" s="35"/>
      <c r="B26" s="1" t="s">
        <v>24</v>
      </c>
      <c r="D26" s="3">
        <f>D19*((100-D25)/100)</f>
        <v>19367.25</v>
      </c>
      <c r="E26" s="36"/>
    </row>
    <row r="27" spans="1:7" x14ac:dyDescent="0.2">
      <c r="A27" s="35"/>
      <c r="B27" s="1" t="s">
        <v>25</v>
      </c>
      <c r="D27" s="3">
        <f>D20*((100-(2*D25))/100)</f>
        <v>16126.199999999999</v>
      </c>
      <c r="E27" s="36"/>
    </row>
    <row r="28" spans="1:7" x14ac:dyDescent="0.2">
      <c r="A28" s="35"/>
      <c r="B28" s="1" t="s">
        <v>26</v>
      </c>
      <c r="D28" s="3">
        <f>D21*((100-(3*D25))/100)</f>
        <v>13421.701874999999</v>
      </c>
      <c r="E28" s="36"/>
    </row>
    <row r="29" spans="1:7" x14ac:dyDescent="0.2">
      <c r="A29" s="35"/>
      <c r="B29" s="1" t="s">
        <v>43</v>
      </c>
      <c r="D29" s="3">
        <f>D22*((100-(4*D25))/100)</f>
        <v>11165.713687500001</v>
      </c>
      <c r="E29" s="36"/>
    </row>
    <row r="30" spans="1:7" x14ac:dyDescent="0.2">
      <c r="A30" s="35"/>
      <c r="B30" s="1" t="s">
        <v>44</v>
      </c>
      <c r="D30" s="19">
        <f>D23*((100-(5*D25))/100)</f>
        <v>9284.5336640625028</v>
      </c>
      <c r="E30" s="36"/>
    </row>
    <row r="31" spans="1:7" x14ac:dyDescent="0.2">
      <c r="A31" s="35"/>
      <c r="B31" s="1" t="s">
        <v>21</v>
      </c>
      <c r="D31" s="3">
        <f>SUM(D26:D28)</f>
        <v>48915.151874999996</v>
      </c>
      <c r="E31" s="36"/>
    </row>
    <row r="32" spans="1:7" x14ac:dyDescent="0.2">
      <c r="A32" s="35"/>
      <c r="D32" s="3"/>
      <c r="E32" s="36"/>
    </row>
    <row r="33" spans="1:5" ht="15" x14ac:dyDescent="0.25">
      <c r="A33" s="35" t="s">
        <v>28</v>
      </c>
      <c r="B33" s="1" t="s">
        <v>27</v>
      </c>
      <c r="D33" s="13">
        <v>0.25</v>
      </c>
      <c r="E33" s="36"/>
    </row>
    <row r="34" spans="1:5" ht="15" x14ac:dyDescent="0.25">
      <c r="A34" s="35"/>
      <c r="D34" s="20"/>
      <c r="E34" s="36"/>
    </row>
    <row r="35" spans="1:5" x14ac:dyDescent="0.2">
      <c r="A35" s="35" t="s">
        <v>40</v>
      </c>
      <c r="B35" s="1" t="s">
        <v>29</v>
      </c>
      <c r="D35" s="3">
        <f>D31*0.75</f>
        <v>36686.363906250001</v>
      </c>
      <c r="E35" s="36"/>
    </row>
    <row r="36" spans="1:5" ht="15" thickBot="1" x14ac:dyDescent="0.25">
      <c r="A36" s="37"/>
      <c r="B36" s="38"/>
      <c r="C36" s="38"/>
      <c r="D36" s="38"/>
      <c r="E36" s="39"/>
    </row>
    <row r="37" spans="1:5" s="2" customFormat="1" ht="15" x14ac:dyDescent="0.25">
      <c r="A37" s="30" t="s">
        <v>30</v>
      </c>
      <c r="B37" s="31" t="s">
        <v>31</v>
      </c>
      <c r="C37" s="31"/>
      <c r="D37" s="31"/>
      <c r="E37" s="32"/>
    </row>
    <row r="38" spans="1:5" s="2" customFormat="1" ht="15" x14ac:dyDescent="0.25">
      <c r="A38" s="33"/>
      <c r="E38" s="34"/>
    </row>
    <row r="39" spans="1:5" s="2" customFormat="1" ht="15" x14ac:dyDescent="0.25">
      <c r="A39" s="35" t="s">
        <v>12</v>
      </c>
      <c r="B39" s="1" t="s">
        <v>50</v>
      </c>
      <c r="D39" s="18">
        <v>60</v>
      </c>
      <c r="E39" s="34"/>
    </row>
    <row r="40" spans="1:5" s="2" customFormat="1" ht="15" x14ac:dyDescent="0.25">
      <c r="A40" s="33"/>
      <c r="E40" s="34"/>
    </row>
    <row r="41" spans="1:5" x14ac:dyDescent="0.2">
      <c r="A41" s="35" t="s">
        <v>13</v>
      </c>
      <c r="B41" s="1" t="s">
        <v>47</v>
      </c>
      <c r="D41" s="3">
        <f>'Angaben zu Provisionsumsätzen'!F25</f>
        <v>185000</v>
      </c>
      <c r="E41" s="36"/>
    </row>
    <row r="42" spans="1:5" x14ac:dyDescent="0.2">
      <c r="A42" s="35"/>
      <c r="D42" s="3"/>
      <c r="E42" s="36"/>
    </row>
    <row r="43" spans="1:5" x14ac:dyDescent="0.2">
      <c r="A43" s="35" t="s">
        <v>14</v>
      </c>
      <c r="B43" s="1" t="s">
        <v>32</v>
      </c>
      <c r="D43" s="3">
        <f>D41/D39*12</f>
        <v>37000</v>
      </c>
      <c r="E43" s="36"/>
    </row>
    <row r="44" spans="1:5" ht="15" thickBot="1" x14ac:dyDescent="0.25">
      <c r="A44" s="37"/>
      <c r="B44" s="38"/>
      <c r="C44" s="38"/>
      <c r="D44" s="38"/>
      <c r="E44" s="39"/>
    </row>
    <row r="45" spans="1:5" s="2" customFormat="1" ht="15" x14ac:dyDescent="0.25">
      <c r="A45" s="30" t="s">
        <v>33</v>
      </c>
      <c r="B45" s="31" t="s">
        <v>34</v>
      </c>
      <c r="C45" s="31"/>
      <c r="D45" s="40">
        <f>IF(D35&gt;D43,D43,D35)</f>
        <v>36686.363906250001</v>
      </c>
      <c r="E45" s="32"/>
    </row>
    <row r="46" spans="1:5" x14ac:dyDescent="0.2">
      <c r="A46" s="35"/>
      <c r="B46" s="1" t="s">
        <v>35</v>
      </c>
      <c r="D46" s="3">
        <f>D45*0.19</f>
        <v>6970.4091421875</v>
      </c>
      <c r="E46" s="36"/>
    </row>
    <row r="47" spans="1:5" ht="15" thickBot="1" x14ac:dyDescent="0.25">
      <c r="A47" s="37"/>
      <c r="B47" s="38"/>
      <c r="C47" s="38"/>
      <c r="D47" s="41"/>
      <c r="E47" s="39"/>
    </row>
    <row r="48" spans="1:5" s="2" customFormat="1" ht="18" x14ac:dyDescent="0.25">
      <c r="A48" s="26"/>
      <c r="B48" s="27" t="s">
        <v>36</v>
      </c>
      <c r="C48" s="28"/>
      <c r="D48" s="29">
        <f>D45+D46</f>
        <v>43656.773048437499</v>
      </c>
      <c r="E48" s="25"/>
    </row>
    <row r="49" spans="1:6" ht="15" thickBot="1" x14ac:dyDescent="0.25"/>
    <row r="50" spans="1:6" ht="15" x14ac:dyDescent="0.25">
      <c r="A50" s="78" t="s">
        <v>61</v>
      </c>
      <c r="B50" s="60"/>
      <c r="C50" s="60"/>
      <c r="D50" s="60"/>
      <c r="E50" s="60"/>
      <c r="F50" s="61"/>
    </row>
    <row r="51" spans="1:6" x14ac:dyDescent="0.2">
      <c r="A51" s="62" t="s">
        <v>62</v>
      </c>
      <c r="B51" s="63"/>
      <c r="C51" s="63"/>
      <c r="D51" s="63"/>
      <c r="E51" s="63"/>
      <c r="F51" s="64"/>
    </row>
    <row r="52" spans="1:6" x14ac:dyDescent="0.2">
      <c r="A52" s="62" t="s">
        <v>60</v>
      </c>
      <c r="B52" s="63"/>
      <c r="C52" s="63"/>
      <c r="D52" s="63"/>
      <c r="E52" s="63"/>
      <c r="F52" s="64"/>
    </row>
    <row r="53" spans="1:6" ht="15" thickBot="1" x14ac:dyDescent="0.25">
      <c r="A53" s="65" t="s">
        <v>63</v>
      </c>
      <c r="B53" s="66"/>
      <c r="C53" s="66"/>
      <c r="D53" s="66"/>
      <c r="E53" s="66"/>
      <c r="F53" s="67"/>
    </row>
  </sheetData>
  <protectedRanges>
    <protectedRange sqref="D9 D11 D14 D16 D25 D33:D34 D39" name="Bereich1"/>
  </protectedRange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Angaben zu Provisionsumsätzen</vt:lpstr>
      <vt:lpstr>Berechnung Ausgleichsanspruch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Normann, Christian</dc:creator>
  <cp:lastModifiedBy>Rose, Bernfried</cp:lastModifiedBy>
  <dcterms:created xsi:type="dcterms:W3CDTF">2024-03-07T10:53:53Z</dcterms:created>
  <dcterms:modified xsi:type="dcterms:W3CDTF">2024-08-29T13:14:48Z</dcterms:modified>
</cp:coreProperties>
</file>